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riscomputereur-my.sharepoint.com/personal/jade_pimblott_onefile_co_uk/Documents/Desktop/"/>
    </mc:Choice>
  </mc:AlternateContent>
  <xr:revisionPtr revIDLastSave="1" documentId="8_{0CF71AC5-A46D-4662-88A8-369ECEE86B3F}" xr6:coauthVersionLast="47" xr6:coauthVersionMax="47" xr10:uidLastSave="{040BE8AC-69BB-4965-B7CA-19CA5D7D3C96}"/>
  <bookViews>
    <workbookView xWindow="-28920" yWindow="0" windowWidth="29040" windowHeight="15840" xr2:uid="{0F7AE5BA-F36B-488B-929C-2C055ACD874F}"/>
  </bookViews>
  <sheets>
    <sheet name="With Weighting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3" l="1"/>
  <c r="L4" i="3"/>
  <c r="F11" i="3"/>
  <c r="F22" i="3"/>
  <c r="F21" i="3"/>
  <c r="F20" i="3"/>
  <c r="F19" i="3"/>
  <c r="F18" i="3"/>
  <c r="F17" i="3"/>
  <c r="F16" i="3"/>
  <c r="F15" i="3"/>
  <c r="F14" i="3"/>
  <c r="F13" i="3"/>
  <c r="F12" i="3"/>
  <c r="K13" i="3"/>
  <c r="K4" i="3"/>
  <c r="K5" i="3"/>
  <c r="K6" i="3"/>
  <c r="K12" i="3"/>
  <c r="K14" i="3"/>
  <c r="K15" i="3"/>
  <c r="K16" i="3"/>
  <c r="K17" i="3"/>
  <c r="K18" i="3"/>
  <c r="K19" i="3"/>
  <c r="K20" i="3"/>
  <c r="K21" i="3"/>
  <c r="K22" i="3"/>
  <c r="K11" i="3"/>
  <c r="I6" i="3"/>
  <c r="I5" i="3"/>
  <c r="I4" i="3"/>
  <c r="I22" i="3"/>
  <c r="I21" i="3"/>
  <c r="I20" i="3"/>
  <c r="I19" i="3"/>
  <c r="I18" i="3"/>
  <c r="I17" i="3"/>
  <c r="I16" i="3"/>
  <c r="I15" i="3"/>
  <c r="I14" i="3"/>
  <c r="I13" i="3"/>
  <c r="I12" i="3"/>
  <c r="I11" i="3"/>
  <c r="E7" i="3"/>
  <c r="F5" i="3" s="1"/>
  <c r="L13" i="3" l="1"/>
  <c r="M13" i="3" s="1"/>
  <c r="L11" i="3"/>
  <c r="M11" i="3" s="1"/>
  <c r="L12" i="3"/>
  <c r="M12" i="3" s="1"/>
  <c r="L22" i="3"/>
  <c r="M22" i="3" s="1"/>
  <c r="L21" i="3"/>
  <c r="L20" i="3"/>
  <c r="L19" i="3"/>
  <c r="J6" i="3"/>
  <c r="J5" i="3"/>
  <c r="L18" i="3"/>
  <c r="L17" i="3"/>
  <c r="L16" i="3"/>
  <c r="L15" i="3"/>
  <c r="L14" i="3"/>
  <c r="F4" i="3"/>
  <c r="F6" i="3"/>
  <c r="M21" i="3" l="1"/>
  <c r="M19" i="3"/>
  <c r="M20" i="3"/>
  <c r="M18" i="3"/>
  <c r="M16" i="3"/>
  <c r="M17" i="3"/>
  <c r="F7" i="3"/>
  <c r="N11" i="3"/>
  <c r="N19" i="3" l="1"/>
  <c r="L6" i="3" s="1"/>
  <c r="M6" i="3" s="1"/>
  <c r="M4" i="3"/>
  <c r="M14" i="3" l="1"/>
  <c r="M15" i="3"/>
  <c r="N15" i="3" l="1"/>
  <c r="L5" i="3" s="1"/>
  <c r="M5" i="3" s="1"/>
  <c r="N4" i="3" s="1"/>
</calcChain>
</file>

<file path=xl/sharedStrings.xml><?xml version="1.0" encoding="utf-8"?>
<sst xmlns="http://schemas.openxmlformats.org/spreadsheetml/2006/main" count="47" uniqueCount="36">
  <si>
    <t>Overall Progress</t>
  </si>
  <si>
    <t>Learning Aim</t>
  </si>
  <si>
    <t>Start Date</t>
  </si>
  <si>
    <t>Completion Date</t>
  </si>
  <si>
    <t>Days Elapsed</t>
  </si>
  <si>
    <t>Learning Aim Target Progress</t>
  </si>
  <si>
    <t>Total Days</t>
  </si>
  <si>
    <t>Overall Target Progress (%)</t>
  </si>
  <si>
    <t>Overall</t>
  </si>
  <si>
    <t>Aim A</t>
  </si>
  <si>
    <t>Aim B</t>
  </si>
  <si>
    <t>Aim C</t>
  </si>
  <si>
    <t>Totals</t>
  </si>
  <si>
    <t>Learning Aim Progress</t>
  </si>
  <si>
    <t>Unit</t>
  </si>
  <si>
    <t>Unit Target Progress</t>
  </si>
  <si>
    <t>Learning Aim A Progress (%)</t>
  </si>
  <si>
    <t>Unit 1</t>
  </si>
  <si>
    <t>Unit 2</t>
  </si>
  <si>
    <t>Unit 3</t>
  </si>
  <si>
    <t>Today</t>
  </si>
  <si>
    <t>Unit 4</t>
  </si>
  <si>
    <t>Learning Aim B Progress (%)</t>
  </si>
  <si>
    <t>Unit 5</t>
  </si>
  <si>
    <t>Unit 6</t>
  </si>
  <si>
    <t>Unit 7</t>
  </si>
  <si>
    <t>Unit 8</t>
  </si>
  <si>
    <t>Learning Aim C Progress (%)</t>
  </si>
  <si>
    <t>Unit 9</t>
  </si>
  <si>
    <t>Unit 10</t>
  </si>
  <si>
    <t>Unit 11</t>
  </si>
  <si>
    <t>Unit 12</t>
  </si>
  <si>
    <t>Weight</t>
  </si>
  <si>
    <t>Weighted Percentage</t>
  </si>
  <si>
    <t>Weighted Target Progress</t>
  </si>
  <si>
    <t>Weighted Target Progress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</si>
</sst>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66FF"/>
      <name val="Calibri"/>
      <family val="2"/>
      <scheme val="minor"/>
    </font>
    <font>
      <sz val="14"/>
      <color rgb="FF0066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rgb="FF0066FF"/>
      </top>
      <bottom style="medium">
        <color rgb="FF0066FF"/>
      </bottom>
      <diagonal/>
    </border>
    <border>
      <left/>
      <right style="medium">
        <color rgb="FF0066FF"/>
      </right>
      <top style="medium">
        <color rgb="FF0066FF"/>
      </top>
      <bottom style="medium">
        <color rgb="FF0066FF"/>
      </bottom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 style="medium">
        <color rgb="FF0066FF"/>
      </bottom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/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medium">
        <color rgb="FF0066FF"/>
      </right>
      <top/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66FF"/>
      </left>
      <right style="medium">
        <color rgb="FF0066FF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66FF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2" xfId="0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164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164" fontId="0" fillId="0" borderId="20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4" fillId="0" borderId="19" xfId="0" applyFont="1" applyBorder="1"/>
    <xf numFmtId="0" fontId="4" fillId="0" borderId="20" xfId="0" applyFont="1" applyBorder="1"/>
    <xf numFmtId="9" fontId="4" fillId="0" borderId="20" xfId="0" applyNumberFormat="1" applyFont="1" applyBorder="1"/>
    <xf numFmtId="0" fontId="0" fillId="0" borderId="20" xfId="0" applyBorder="1"/>
    <xf numFmtId="0" fontId="0" fillId="0" borderId="15" xfId="0" applyBorder="1"/>
    <xf numFmtId="0" fontId="0" fillId="0" borderId="4" xfId="0" applyBorder="1"/>
    <xf numFmtId="0" fontId="0" fillId="0" borderId="21" xfId="0" applyBorder="1"/>
    <xf numFmtId="0" fontId="3" fillId="3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/>
    <xf numFmtId="0" fontId="0" fillId="0" borderId="2" xfId="0" applyBorder="1"/>
    <xf numFmtId="0" fontId="0" fillId="0" borderId="24" xfId="0" applyBorder="1"/>
    <xf numFmtId="0" fontId="0" fillId="0" borderId="25" xfId="0" applyBorder="1"/>
    <xf numFmtId="14" fontId="0" fillId="0" borderId="1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0" xfId="0" applyNumberFormat="1" applyBorder="1" applyAlignment="1">
      <alignment horizontal="center"/>
    </xf>
    <xf numFmtId="10" fontId="0" fillId="0" borderId="0" xfId="0" applyNumberFormat="1"/>
    <xf numFmtId="10" fontId="0" fillId="0" borderId="14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0" fontId="0" fillId="5" borderId="15" xfId="0" applyNumberFormat="1" applyFill="1" applyBorder="1" applyAlignment="1">
      <alignment horizontal="center"/>
    </xf>
    <xf numFmtId="10" fontId="0" fillId="6" borderId="15" xfId="0" applyNumberFormat="1" applyFill="1" applyBorder="1" applyAlignment="1">
      <alignment horizontal="center"/>
    </xf>
    <xf numFmtId="10" fontId="0" fillId="7" borderId="15" xfId="0" applyNumberFormat="1" applyFill="1" applyBorder="1" applyAlignment="1">
      <alignment horizontal="center"/>
    </xf>
    <xf numFmtId="10" fontId="0" fillId="5" borderId="13" xfId="0" applyNumberFormat="1" applyFill="1" applyBorder="1" applyAlignment="1">
      <alignment horizontal="center"/>
    </xf>
    <xf numFmtId="10" fontId="0" fillId="6" borderId="0" xfId="0" applyNumberFormat="1" applyFill="1" applyAlignment="1">
      <alignment horizontal="center"/>
    </xf>
    <xf numFmtId="10" fontId="0" fillId="7" borderId="20" xfId="0" applyNumberFormat="1" applyFill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10" fontId="0" fillId="0" borderId="20" xfId="0" applyNumberFormat="1" applyBorder="1"/>
    <xf numFmtId="2" fontId="0" fillId="0" borderId="0" xfId="0" applyNumberFormat="1"/>
    <xf numFmtId="2" fontId="0" fillId="0" borderId="20" xfId="0" applyNumberFormat="1" applyBorder="1"/>
    <xf numFmtId="0" fontId="3" fillId="3" borderId="9" xfId="0" applyFont="1" applyFill="1" applyBorder="1" applyAlignment="1">
      <alignment horizontal="center" vertical="center"/>
    </xf>
    <xf numFmtId="10" fontId="0" fillId="0" borderId="0" xfId="1" applyNumberFormat="1" applyFont="1" applyBorder="1"/>
    <xf numFmtId="10" fontId="0" fillId="0" borderId="0" xfId="0" applyNumberForma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67AA-7786-4B9A-BBA8-F25DE9BCDFE7}">
  <dimension ref="A1:V29"/>
  <sheetViews>
    <sheetView tabSelected="1" workbookViewId="0">
      <selection activeCell="J4" sqref="J4"/>
    </sheetView>
  </sheetViews>
  <sheetFormatPr defaultRowHeight="15" x14ac:dyDescent="0.25"/>
  <cols>
    <col min="1" max="1" width="25.28515625" customWidth="1"/>
    <col min="3" max="3" width="6.7109375" bestFit="1" customWidth="1"/>
    <col min="4" max="4" width="12" bestFit="1" customWidth="1"/>
    <col min="5" max="5" width="7.85546875" customWidth="1"/>
    <col min="6" max="6" width="19.28515625" bestFit="1" customWidth="1"/>
    <col min="7" max="8" width="19.28515625" customWidth="1"/>
    <col min="9" max="9" width="11.42578125" customWidth="1"/>
    <col min="10" max="10" width="13.140625" customWidth="1"/>
    <col min="11" max="11" width="11.140625" customWidth="1"/>
    <col min="12" max="12" width="10.140625" customWidth="1"/>
    <col min="13" max="13" width="16.7109375" bestFit="1" customWidth="1"/>
    <col min="14" max="14" width="24.7109375" bestFit="1" customWidth="1"/>
    <col min="22" max="22" width="19.42578125" customWidth="1"/>
  </cols>
  <sheetData>
    <row r="1" spans="1:22" ht="26.25" x14ac:dyDescent="0.25">
      <c r="A1" s="60"/>
      <c r="B1" s="1"/>
      <c r="C1" s="66" t="s">
        <v>35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1"/>
      <c r="P1" s="1"/>
      <c r="Q1" s="1"/>
      <c r="R1" s="1"/>
      <c r="S1" s="1"/>
      <c r="T1" s="1"/>
      <c r="U1" s="1"/>
      <c r="V1" s="1"/>
    </row>
    <row r="2" spans="1:22" ht="19.5" thickBot="1" x14ac:dyDescent="0.3">
      <c r="A2" s="61"/>
      <c r="B2" s="2"/>
      <c r="C2" s="3"/>
      <c r="D2" s="69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1"/>
      <c r="Q2" s="1"/>
      <c r="R2" s="1"/>
      <c r="S2" s="1"/>
      <c r="T2" s="1"/>
      <c r="U2" s="1"/>
      <c r="V2" s="1"/>
    </row>
    <row r="3" spans="1:22" ht="70.5" customHeight="1" thickBot="1" x14ac:dyDescent="0.3">
      <c r="A3" s="61"/>
      <c r="B3" s="2"/>
      <c r="C3" s="4"/>
      <c r="D3" s="5" t="s">
        <v>1</v>
      </c>
      <c r="E3" s="5" t="s">
        <v>32</v>
      </c>
      <c r="F3" s="5" t="s">
        <v>33</v>
      </c>
      <c r="G3" s="5" t="s">
        <v>2</v>
      </c>
      <c r="H3" s="5" t="s">
        <v>3</v>
      </c>
      <c r="I3" s="45" t="s">
        <v>4</v>
      </c>
      <c r="J3" s="5" t="s">
        <v>5</v>
      </c>
      <c r="K3" s="5" t="s">
        <v>6</v>
      </c>
      <c r="L3" s="5" t="s">
        <v>5</v>
      </c>
      <c r="M3" s="6" t="s">
        <v>34</v>
      </c>
      <c r="N3" s="7" t="s">
        <v>7</v>
      </c>
      <c r="O3" s="8"/>
      <c r="P3" s="1"/>
      <c r="Q3" s="1"/>
      <c r="R3" s="1"/>
      <c r="S3" s="1"/>
      <c r="T3" s="1"/>
      <c r="U3" s="1"/>
      <c r="V3" s="1"/>
    </row>
    <row r="4" spans="1:22" ht="15.75" thickBot="1" x14ac:dyDescent="0.3">
      <c r="A4" s="61"/>
      <c r="B4" s="8"/>
      <c r="C4" s="72" t="s">
        <v>8</v>
      </c>
      <c r="D4" s="9" t="s">
        <v>9</v>
      </c>
      <c r="E4" s="10">
        <v>8</v>
      </c>
      <c r="F4" s="11">
        <f>IF(E4="","",E4/$E$7)</f>
        <v>0.8</v>
      </c>
      <c r="G4" s="35">
        <v>44927</v>
      </c>
      <c r="H4" s="35">
        <v>45292</v>
      </c>
      <c r="I4" s="38">
        <f>IF(_xlfn.DAYS(A15,G4) &lt; 0,0,_xlfn.DAYS(A15,G4))</f>
        <v>151</v>
      </c>
      <c r="J4" s="41">
        <f>MIN(I4/K4,1)</f>
        <v>0.41369863013698632</v>
      </c>
      <c r="K4" s="55">
        <f>_xlfn.DAYS(H4,G4)</f>
        <v>365</v>
      </c>
      <c r="L4" s="50">
        <f>IF(N11="",J4,N11)</f>
        <v>0.34462303769623037</v>
      </c>
      <c r="M4" s="42">
        <f>IF(E4="","",(L4*F4))</f>
        <v>0.27569843015698431</v>
      </c>
      <c r="N4" s="44">
        <f>SUM(M4:M6)</f>
        <v>0.43100978546833962</v>
      </c>
      <c r="O4" s="8"/>
      <c r="P4" s="1"/>
      <c r="Q4" s="1"/>
      <c r="R4" s="1"/>
      <c r="S4" s="1"/>
      <c r="T4" s="1"/>
      <c r="U4" s="1"/>
      <c r="V4" s="1"/>
    </row>
    <row r="5" spans="1:22" x14ac:dyDescent="0.25">
      <c r="A5" s="61"/>
      <c r="B5" s="8"/>
      <c r="C5" s="64"/>
      <c r="D5" s="12" t="s">
        <v>10</v>
      </c>
      <c r="E5" s="13">
        <v>1</v>
      </c>
      <c r="F5" s="14">
        <f>IF(E5="","",E5/$E$7)</f>
        <v>0.1</v>
      </c>
      <c r="G5" s="36">
        <v>44927</v>
      </c>
      <c r="H5" s="36">
        <v>45078</v>
      </c>
      <c r="I5" s="39">
        <f>IF(_xlfn.DAYS(A15,G5) &lt; 0,0,_xlfn.DAYS(A15,G5))</f>
        <v>151</v>
      </c>
      <c r="J5" s="41">
        <f t="shared" ref="J5:J6" si="0">MIN(I5/K5,1)</f>
        <v>1</v>
      </c>
      <c r="K5" s="55">
        <f t="shared" ref="K5:K6" si="1">_xlfn.DAYS(H5,G5)</f>
        <v>151</v>
      </c>
      <c r="L5" s="51">
        <f>IF(N15="",J5,N15)</f>
        <v>0.99999999999999989</v>
      </c>
      <c r="M5" s="43">
        <f>IF(E5="","",(L5*F5))</f>
        <v>9.9999999999999992E-2</v>
      </c>
      <c r="N5" s="15"/>
      <c r="O5" s="8"/>
      <c r="P5" s="1"/>
      <c r="Q5" s="1"/>
      <c r="R5" s="1"/>
      <c r="S5" s="1"/>
      <c r="T5" s="1"/>
      <c r="U5" s="1"/>
      <c r="V5" s="1"/>
    </row>
    <row r="6" spans="1:22" ht="15.75" thickBot="1" x14ac:dyDescent="0.3">
      <c r="A6" s="61"/>
      <c r="B6" s="8"/>
      <c r="C6" s="64"/>
      <c r="D6" s="16" t="s">
        <v>11</v>
      </c>
      <c r="E6" s="17">
        <v>1</v>
      </c>
      <c r="F6" s="18">
        <f>IF(E6="","",E6/$E$7)</f>
        <v>0.1</v>
      </c>
      <c r="G6" s="37">
        <v>44927</v>
      </c>
      <c r="H6" s="37">
        <v>45200</v>
      </c>
      <c r="I6" s="40">
        <f>IF(_xlfn.DAYS(A15,G6) &lt; 0,0,_xlfn.DAYS(A15,G6))</f>
        <v>151</v>
      </c>
      <c r="J6" s="54">
        <f t="shared" si="0"/>
        <v>0.55311355311355315</v>
      </c>
      <c r="K6" s="56">
        <f t="shared" si="1"/>
        <v>273</v>
      </c>
      <c r="L6" s="52">
        <f>IF(N19="",J6,N19)</f>
        <v>0.55311355311355315</v>
      </c>
      <c r="M6" s="44">
        <f>IF(E6="","",(L6*F6))</f>
        <v>5.5311355311355316E-2</v>
      </c>
      <c r="N6" s="19"/>
      <c r="O6" s="8"/>
      <c r="P6" s="1"/>
      <c r="Q6" s="1"/>
      <c r="R6" s="1"/>
      <c r="S6" s="1"/>
      <c r="T6" s="1"/>
      <c r="U6" s="1"/>
      <c r="V6" s="1"/>
    </row>
    <row r="7" spans="1:22" ht="15.75" hidden="1" customHeight="1" x14ac:dyDescent="0.3">
      <c r="A7" s="61"/>
      <c r="B7" s="8"/>
      <c r="C7" s="20"/>
      <c r="D7" s="21" t="s">
        <v>12</v>
      </c>
      <c r="E7" s="22">
        <f>SUM(E4:E6)</f>
        <v>10</v>
      </c>
      <c r="F7" s="23">
        <f>SUM(F4:F6)</f>
        <v>1</v>
      </c>
      <c r="G7" s="23"/>
      <c r="H7" s="23"/>
      <c r="I7" s="23"/>
      <c r="J7" s="24"/>
      <c r="K7" s="24"/>
      <c r="L7" s="24"/>
      <c r="M7" s="25"/>
      <c r="N7" s="19"/>
      <c r="O7" s="8"/>
      <c r="P7" s="1"/>
      <c r="Q7" s="1"/>
      <c r="R7" s="1"/>
      <c r="S7" s="1"/>
      <c r="T7" s="1"/>
      <c r="U7" s="1"/>
      <c r="V7" s="1"/>
    </row>
    <row r="8" spans="1:22" x14ac:dyDescent="0.25">
      <c r="A8" s="61"/>
      <c r="B8" s="26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19"/>
      <c r="O8" s="8"/>
      <c r="P8" s="1"/>
      <c r="Q8" s="1"/>
      <c r="R8" s="1"/>
      <c r="S8" s="1"/>
      <c r="T8" s="1"/>
      <c r="U8" s="1"/>
      <c r="V8" s="1"/>
    </row>
    <row r="9" spans="1:22" ht="19.5" thickBot="1" x14ac:dyDescent="0.3">
      <c r="A9" s="61"/>
      <c r="B9" s="26"/>
      <c r="C9" s="26"/>
      <c r="D9" s="69" t="s">
        <v>13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1"/>
      <c r="Q9" s="1"/>
      <c r="R9" s="1"/>
      <c r="S9" s="1"/>
      <c r="T9" s="1"/>
      <c r="U9" s="1"/>
      <c r="V9" s="1"/>
    </row>
    <row r="10" spans="1:22" ht="48" customHeight="1" thickBot="1" x14ac:dyDescent="0.3">
      <c r="A10" s="61"/>
      <c r="B10" s="26"/>
      <c r="C10" s="27"/>
      <c r="D10" s="5" t="s">
        <v>14</v>
      </c>
      <c r="E10" s="5" t="s">
        <v>32</v>
      </c>
      <c r="F10" s="5" t="s">
        <v>33</v>
      </c>
      <c r="G10" s="5" t="s">
        <v>2</v>
      </c>
      <c r="H10" s="5" t="s">
        <v>3</v>
      </c>
      <c r="I10" s="5" t="s">
        <v>4</v>
      </c>
      <c r="J10" s="5"/>
      <c r="K10" s="5" t="s">
        <v>6</v>
      </c>
      <c r="L10" s="5" t="s">
        <v>15</v>
      </c>
      <c r="M10" s="6" t="s">
        <v>34</v>
      </c>
      <c r="N10" s="46" t="s">
        <v>16</v>
      </c>
      <c r="O10" s="8"/>
      <c r="P10" s="1"/>
      <c r="Q10" s="1"/>
      <c r="R10" s="1"/>
      <c r="S10" s="1"/>
      <c r="T10" s="1"/>
      <c r="U10" s="1"/>
      <c r="V10" s="1"/>
    </row>
    <row r="11" spans="1:22" ht="15.75" thickBot="1" x14ac:dyDescent="0.3">
      <c r="A11" s="61"/>
      <c r="B11" s="8"/>
      <c r="C11" s="73" t="s">
        <v>9</v>
      </c>
      <c r="D11" s="12" t="s">
        <v>17</v>
      </c>
      <c r="E11" s="13">
        <v>2</v>
      </c>
      <c r="F11" s="14">
        <f>IF(E11="","",E11/SUM(E11:E13))</f>
        <v>0.5</v>
      </c>
      <c r="G11" s="36">
        <v>44927</v>
      </c>
      <c r="H11" s="36">
        <v>45292</v>
      </c>
      <c r="I11" s="39">
        <f>IF(_xlfn.DAYS(A15,G11) &lt; 0,0,_xlfn.DAYS(A15,G11))</f>
        <v>151</v>
      </c>
      <c r="J11" s="39"/>
      <c r="K11" s="39">
        <f>_xlfn.DAYS(H11,G11)</f>
        <v>365</v>
      </c>
      <c r="L11" s="41">
        <f t="shared" ref="L11:L22" si="2">MIN((I11)/(K11),1)</f>
        <v>0.41369863013698632</v>
      </c>
      <c r="M11" s="43">
        <f t="shared" ref="M11:M22" si="3">IF(E11="","",(L11*F11))</f>
        <v>0.20684931506849316</v>
      </c>
      <c r="N11" s="47">
        <f>SUM(M11:M13)</f>
        <v>0.34462303769623037</v>
      </c>
      <c r="O11" s="8"/>
      <c r="P11" s="1"/>
      <c r="Q11" s="1"/>
      <c r="R11" s="1"/>
      <c r="S11" s="1"/>
      <c r="T11" s="1"/>
      <c r="U11" s="1"/>
      <c r="V11" s="1"/>
    </row>
    <row r="12" spans="1:22" x14ac:dyDescent="0.25">
      <c r="A12" s="62"/>
      <c r="B12" s="8"/>
      <c r="C12" s="74"/>
      <c r="D12" s="12" t="s">
        <v>18</v>
      </c>
      <c r="E12" s="13">
        <v>1</v>
      </c>
      <c r="F12" s="14">
        <f>IF(E12="","",E12/SUM(E11:E13))</f>
        <v>0.25</v>
      </c>
      <c r="G12" s="36">
        <v>44927</v>
      </c>
      <c r="H12" s="36">
        <v>45201</v>
      </c>
      <c r="I12" s="39">
        <f>IF(_xlfn.DAYS(A15,G12) &lt; 0,0,_xlfn.DAYS(A15,G12))</f>
        <v>151</v>
      </c>
      <c r="J12" s="39"/>
      <c r="K12" s="39">
        <f t="shared" ref="K12:K22" si="4">_xlfn.DAYS(H12,G12)</f>
        <v>274</v>
      </c>
      <c r="L12" s="41">
        <f t="shared" si="2"/>
        <v>0.55109489051094895</v>
      </c>
      <c r="M12" s="43">
        <f t="shared" si="3"/>
        <v>0.13777372262773724</v>
      </c>
      <c r="N12" s="15"/>
      <c r="O12" s="8"/>
      <c r="P12" s="1"/>
      <c r="Q12" s="1"/>
      <c r="R12" s="1"/>
      <c r="S12" s="1"/>
      <c r="T12" s="1"/>
      <c r="U12" s="1"/>
      <c r="V12" s="1"/>
    </row>
    <row r="13" spans="1:22" ht="15.75" thickBot="1" x14ac:dyDescent="0.3">
      <c r="A13" s="26"/>
      <c r="B13" s="8"/>
      <c r="C13" s="74"/>
      <c r="D13" s="16" t="s">
        <v>19</v>
      </c>
      <c r="E13" s="17">
        <v>1</v>
      </c>
      <c r="F13" s="18">
        <f>IF(E13="","",E13/SUM(E11:E13))</f>
        <v>0.25</v>
      </c>
      <c r="G13" s="37">
        <v>45201</v>
      </c>
      <c r="H13" s="37">
        <v>45292</v>
      </c>
      <c r="I13" s="40">
        <f>IF(_xlfn.DAYS(A15,G13) &lt; 0,0,_xlfn.DAYS(A15,G13))</f>
        <v>0</v>
      </c>
      <c r="J13" s="40"/>
      <c r="K13" s="40">
        <f t="shared" si="4"/>
        <v>91</v>
      </c>
      <c r="L13" s="54">
        <f t="shared" si="2"/>
        <v>0</v>
      </c>
      <c r="M13" s="44">
        <f t="shared" si="3"/>
        <v>0</v>
      </c>
      <c r="N13" s="29"/>
      <c r="O13" s="8"/>
      <c r="P13" s="1"/>
      <c r="Q13" s="1"/>
      <c r="R13" s="1"/>
      <c r="S13" s="1"/>
      <c r="T13" s="1"/>
      <c r="U13" s="1"/>
      <c r="V13" s="1"/>
    </row>
    <row r="14" spans="1:22" ht="15.75" thickBot="1" x14ac:dyDescent="0.3">
      <c r="A14" s="26" t="s">
        <v>20</v>
      </c>
      <c r="B14" s="8"/>
      <c r="C14" s="63" t="s">
        <v>10</v>
      </c>
      <c r="D14" s="30" t="s">
        <v>21</v>
      </c>
      <c r="E14" s="13">
        <v>2</v>
      </c>
      <c r="F14" s="14">
        <f>IF(E14="","",E14/SUM(E14:E17))</f>
        <v>0.33333333333333331</v>
      </c>
      <c r="G14" s="36">
        <v>44927</v>
      </c>
      <c r="H14" s="36">
        <v>44986</v>
      </c>
      <c r="I14" s="39">
        <f>IF(_xlfn.DAYS(A15,G14) &lt; 0,0,_xlfn.DAYS(A15,G14))</f>
        <v>151</v>
      </c>
      <c r="K14" s="39">
        <f t="shared" si="4"/>
        <v>59</v>
      </c>
      <c r="L14" s="58">
        <f t="shared" si="2"/>
        <v>1</v>
      </c>
      <c r="M14" s="59">
        <f t="shared" si="3"/>
        <v>0.33333333333333331</v>
      </c>
      <c r="N14" s="57" t="s">
        <v>22</v>
      </c>
      <c r="O14" s="8"/>
      <c r="P14" s="1"/>
      <c r="Q14" s="1"/>
      <c r="R14" s="1"/>
      <c r="S14" s="1"/>
      <c r="T14" s="1"/>
      <c r="U14" s="1"/>
      <c r="V14" s="1"/>
    </row>
    <row r="15" spans="1:22" ht="15.75" thickBot="1" x14ac:dyDescent="0.3">
      <c r="A15" s="53">
        <v>45078</v>
      </c>
      <c r="B15" s="8"/>
      <c r="C15" s="64"/>
      <c r="D15" s="30" t="s">
        <v>23</v>
      </c>
      <c r="E15" s="13">
        <v>2</v>
      </c>
      <c r="F15" s="14">
        <f>IF(E15="","",E15/SUM(E14:E17))</f>
        <v>0.33333333333333331</v>
      </c>
      <c r="G15" s="36">
        <v>44927</v>
      </c>
      <c r="H15" s="36">
        <v>44986</v>
      </c>
      <c r="I15" s="39">
        <f>IF(_xlfn.DAYS(A15,G15) &lt; 0,0,_xlfn.DAYS(A15,G15))</f>
        <v>151</v>
      </c>
      <c r="J15" s="39"/>
      <c r="K15" s="39">
        <f t="shared" si="4"/>
        <v>59</v>
      </c>
      <c r="L15" s="41">
        <f t="shared" si="2"/>
        <v>1</v>
      </c>
      <c r="M15" s="43">
        <f t="shared" si="3"/>
        <v>0.33333333333333331</v>
      </c>
      <c r="N15" s="48">
        <f>SUM(M14:M17)</f>
        <v>0.99999999999999989</v>
      </c>
      <c r="O15" s="8"/>
      <c r="P15" s="1"/>
      <c r="Q15" s="1"/>
      <c r="R15" s="1"/>
      <c r="S15" s="1"/>
      <c r="T15" s="1"/>
      <c r="U15" s="1"/>
      <c r="V15" s="1"/>
    </row>
    <row r="16" spans="1:22" x14ac:dyDescent="0.25">
      <c r="A16" s="26"/>
      <c r="B16" s="8"/>
      <c r="C16" s="64"/>
      <c r="D16" s="30" t="s">
        <v>24</v>
      </c>
      <c r="E16" s="13">
        <v>1</v>
      </c>
      <c r="F16" s="14">
        <f>IF(E16="","",E16/SUM(E14:E17))</f>
        <v>0.16666666666666666</v>
      </c>
      <c r="G16" s="36">
        <v>44986</v>
      </c>
      <c r="H16" s="36">
        <v>45078</v>
      </c>
      <c r="I16" s="39">
        <f>IF(_xlfn.DAYS(A15,G16) &lt; 0,0,_xlfn.DAYS(A15,G16))</f>
        <v>92</v>
      </c>
      <c r="J16" s="39"/>
      <c r="K16" s="39">
        <f t="shared" si="4"/>
        <v>92</v>
      </c>
      <c r="L16" s="41">
        <f t="shared" si="2"/>
        <v>1</v>
      </c>
      <c r="M16" s="43">
        <f t="shared" si="3"/>
        <v>0.16666666666666666</v>
      </c>
      <c r="N16" s="15"/>
      <c r="O16" s="8"/>
      <c r="P16" s="1"/>
      <c r="Q16" s="1"/>
      <c r="R16" s="1"/>
      <c r="S16" s="1"/>
      <c r="T16" s="1"/>
      <c r="U16" s="1"/>
      <c r="V16" s="1"/>
    </row>
    <row r="17" spans="1:22" ht="15.75" thickBot="1" x14ac:dyDescent="0.3">
      <c r="A17" s="26"/>
      <c r="B17" s="8"/>
      <c r="C17" s="65"/>
      <c r="D17" s="30" t="s">
        <v>25</v>
      </c>
      <c r="E17" s="13">
        <v>1</v>
      </c>
      <c r="F17" s="14">
        <f>IF(E17="","",E17/SUM(E14:E17))</f>
        <v>0.16666666666666666</v>
      </c>
      <c r="G17" s="36">
        <v>44986</v>
      </c>
      <c r="H17" s="36">
        <v>45078</v>
      </c>
      <c r="I17" s="39">
        <f>IF(_xlfn.DAYS(A15,G17) &lt; 0,0,_xlfn.DAYS(A15,G17))</f>
        <v>92</v>
      </c>
      <c r="J17" s="40"/>
      <c r="K17" s="40">
        <f t="shared" si="4"/>
        <v>92</v>
      </c>
      <c r="L17" s="54">
        <f t="shared" si="2"/>
        <v>1</v>
      </c>
      <c r="M17" s="43">
        <f t="shared" si="3"/>
        <v>0.16666666666666666</v>
      </c>
      <c r="N17" s="29"/>
      <c r="O17" s="8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26"/>
      <c r="B18" s="8"/>
      <c r="C18" s="64" t="s">
        <v>11</v>
      </c>
      <c r="D18" s="9" t="s">
        <v>26</v>
      </c>
      <c r="E18" s="10">
        <v>1</v>
      </c>
      <c r="F18" s="11">
        <f>IF(E18="","",E18/SUM(E18:E22))</f>
        <v>0.2</v>
      </c>
      <c r="G18" s="35">
        <v>44927</v>
      </c>
      <c r="H18" s="35">
        <v>45200</v>
      </c>
      <c r="I18" s="38">
        <f>IF(_xlfn.DAYS(A15,G18) &lt; 0,0,_xlfn.DAYS(A15,G18))</f>
        <v>151</v>
      </c>
      <c r="J18" s="39"/>
      <c r="K18" s="39">
        <f t="shared" si="4"/>
        <v>273</v>
      </c>
      <c r="L18" s="41">
        <f t="shared" si="2"/>
        <v>0.55311355311355315</v>
      </c>
      <c r="M18" s="42">
        <f t="shared" si="3"/>
        <v>0.11062271062271063</v>
      </c>
      <c r="N18" s="28" t="s">
        <v>27</v>
      </c>
      <c r="O18" s="8"/>
      <c r="P18" s="1"/>
      <c r="Q18" s="1"/>
      <c r="R18" s="1"/>
      <c r="S18" s="1"/>
      <c r="T18" s="1"/>
      <c r="U18" s="1"/>
      <c r="V18" s="1"/>
    </row>
    <row r="19" spans="1:22" ht="15.75" thickBot="1" x14ac:dyDescent="0.3">
      <c r="A19" s="26"/>
      <c r="B19" s="8"/>
      <c r="C19" s="64"/>
      <c r="D19" s="12" t="s">
        <v>28</v>
      </c>
      <c r="E19" s="13">
        <v>1</v>
      </c>
      <c r="F19" s="14">
        <f>IF(E19="","",E19/SUM(E18:E22))</f>
        <v>0.2</v>
      </c>
      <c r="G19" s="36">
        <v>44927</v>
      </c>
      <c r="H19" s="36">
        <v>45200</v>
      </c>
      <c r="I19" s="39">
        <f>IF(_xlfn.DAYS(A15,G19) &lt; 0,0,_xlfn.DAYS(A15,G19))</f>
        <v>151</v>
      </c>
      <c r="J19" s="39"/>
      <c r="K19" s="39">
        <f t="shared" si="4"/>
        <v>273</v>
      </c>
      <c r="L19" s="41">
        <f t="shared" si="2"/>
        <v>0.55311355311355315</v>
      </c>
      <c r="M19" s="43">
        <f t="shared" si="3"/>
        <v>0.11062271062271063</v>
      </c>
      <c r="N19" s="49">
        <f>SUM(M18:M22)</f>
        <v>0.55311355311355315</v>
      </c>
      <c r="O19" s="8"/>
      <c r="P19" s="1"/>
      <c r="Q19" s="1"/>
      <c r="R19" s="1"/>
      <c r="S19" s="1"/>
      <c r="T19" s="1"/>
      <c r="U19" s="1"/>
      <c r="V19" s="1"/>
    </row>
    <row r="20" spans="1:22" x14ac:dyDescent="0.25">
      <c r="A20" s="26"/>
      <c r="B20" s="8"/>
      <c r="C20" s="64"/>
      <c r="D20" s="12" t="s">
        <v>29</v>
      </c>
      <c r="E20" s="13">
        <v>1</v>
      </c>
      <c r="F20" s="14">
        <f>IF(E20="","",E20/SUM(E18:E22))</f>
        <v>0.2</v>
      </c>
      <c r="G20" s="36">
        <v>44927</v>
      </c>
      <c r="H20" s="36">
        <v>45200</v>
      </c>
      <c r="I20" s="39">
        <f>IF(_xlfn.DAYS(A15,G20) &lt; 0,0,_xlfn.DAYS(A15,G20))</f>
        <v>151</v>
      </c>
      <c r="J20" s="39"/>
      <c r="K20" s="39">
        <f t="shared" si="4"/>
        <v>273</v>
      </c>
      <c r="L20" s="41">
        <f t="shared" si="2"/>
        <v>0.55311355311355315</v>
      </c>
      <c r="M20" s="43">
        <f t="shared" si="3"/>
        <v>0.11062271062271063</v>
      </c>
      <c r="N20" s="15"/>
      <c r="O20" s="31"/>
      <c r="P20" s="1"/>
      <c r="Q20" s="1"/>
      <c r="R20" s="1"/>
      <c r="S20" s="1"/>
      <c r="T20" s="1"/>
      <c r="U20" s="1"/>
      <c r="V20" s="1"/>
    </row>
    <row r="21" spans="1:22" x14ac:dyDescent="0.25">
      <c r="A21" s="26"/>
      <c r="B21" s="8"/>
      <c r="C21" s="64"/>
      <c r="D21" s="12" t="s">
        <v>30</v>
      </c>
      <c r="E21" s="13">
        <v>1</v>
      </c>
      <c r="F21" s="14">
        <f>IF(E21="","",E21/SUM(E18:E22))</f>
        <v>0.2</v>
      </c>
      <c r="G21" s="36">
        <v>44927</v>
      </c>
      <c r="H21" s="36">
        <v>45200</v>
      </c>
      <c r="I21" s="39">
        <f>IF(_xlfn.DAYS(A15,G21) &lt; 0,0,_xlfn.DAYS(A15,G21))</f>
        <v>151</v>
      </c>
      <c r="J21" s="39"/>
      <c r="K21" s="39">
        <f t="shared" si="4"/>
        <v>273</v>
      </c>
      <c r="L21" s="41">
        <f t="shared" si="2"/>
        <v>0.55311355311355315</v>
      </c>
      <c r="M21" s="43">
        <f t="shared" si="3"/>
        <v>0.11062271062271063</v>
      </c>
      <c r="N21" s="19"/>
      <c r="O21" s="32"/>
      <c r="P21" s="1"/>
      <c r="Q21" s="1"/>
      <c r="R21" s="1"/>
      <c r="S21" s="1"/>
      <c r="T21" s="1"/>
      <c r="U21" s="1"/>
      <c r="V21" s="1"/>
    </row>
    <row r="22" spans="1:22" ht="15" customHeight="1" thickBot="1" x14ac:dyDescent="0.3">
      <c r="A22" s="26"/>
      <c r="B22" s="8"/>
      <c r="C22" s="64"/>
      <c r="D22" s="16" t="s">
        <v>31</v>
      </c>
      <c r="E22" s="17">
        <v>1</v>
      </c>
      <c r="F22" s="18">
        <f>IF(E22="","",E22/SUM(E18:E22))</f>
        <v>0.2</v>
      </c>
      <c r="G22" s="37">
        <v>44927</v>
      </c>
      <c r="H22" s="37">
        <v>45200</v>
      </c>
      <c r="I22" s="40">
        <f>IF(_xlfn.DAYS(A15,G22) &lt; 0,0,_xlfn.DAYS(A15,G22))</f>
        <v>151</v>
      </c>
      <c r="J22" s="40"/>
      <c r="K22" s="40">
        <f t="shared" si="4"/>
        <v>273</v>
      </c>
      <c r="L22" s="54">
        <f t="shared" si="2"/>
        <v>0.55311355311355315</v>
      </c>
      <c r="M22" s="44">
        <f t="shared" si="3"/>
        <v>0.11062271062271063</v>
      </c>
      <c r="N22" s="19"/>
      <c r="O22" s="32"/>
      <c r="P22" s="1"/>
      <c r="Q22" s="1"/>
      <c r="R22" s="1"/>
      <c r="S22" s="1"/>
      <c r="T22" s="1"/>
      <c r="U22" s="1"/>
      <c r="V22" s="1"/>
    </row>
    <row r="23" spans="1:22" x14ac:dyDescent="0.25">
      <c r="A23" s="26"/>
      <c r="B23" s="27"/>
      <c r="C23" s="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9"/>
      <c r="O23" s="34"/>
      <c r="P23" s="1"/>
      <c r="Q23" s="1"/>
      <c r="R23" s="1"/>
      <c r="S23" s="1"/>
      <c r="T23" s="1"/>
      <c r="U23" s="1"/>
      <c r="V23" s="1"/>
    </row>
    <row r="24" spans="1:22" x14ac:dyDescent="0.25">
      <c r="A24" s="2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2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2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2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8">
    <mergeCell ref="A1:A12"/>
    <mergeCell ref="C14:C17"/>
    <mergeCell ref="C18:C22"/>
    <mergeCell ref="C1:N1"/>
    <mergeCell ref="D2:O2"/>
    <mergeCell ref="C4:C6"/>
    <mergeCell ref="D9:O9"/>
    <mergeCell ref="C11:C13"/>
  </mergeCells>
  <dataValidations count="1">
    <dataValidation type="whole" allowBlank="1" showInputMessage="1" showErrorMessage="1" sqref="E4:E6 E11:E22" xr:uid="{8EB64629-09D9-47BE-A733-D479EE7216D8}">
      <formula1>0</formula1>
      <formula2>999</formula2>
    </dataValidation>
  </dataValidations>
  <pageMargins left="0.7" right="0.7" top="0.75" bottom="0.75" header="0.3" footer="0.3"/>
  <ignoredErrors>
    <ignoredError sqref="F11:F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715BD78545D4195DB0CB0E349CBB9" ma:contentTypeVersion="9" ma:contentTypeDescription="Create a new document." ma:contentTypeScope="" ma:versionID="39b6341347de86004ded47567e4123ea">
  <xsd:schema xmlns:xsd="http://www.w3.org/2001/XMLSchema" xmlns:xs="http://www.w3.org/2001/XMLSchema" xmlns:p="http://schemas.microsoft.com/office/2006/metadata/properties" xmlns:ns2="92671879-6a20-4405-83bf-9b012d1e31d0" xmlns:ns3="4134e2b6-665b-4d8c-83d8-bd0e8ea38b3a" xmlns:ns4="7336ce33-9aea-4a88-bf48-8b494de1eee7" targetNamespace="http://schemas.microsoft.com/office/2006/metadata/properties" ma:root="true" ma:fieldsID="1ccb8d1bfdccbdd50eab0d56fb49ce3b" ns2:_="" ns3:_="" ns4:_="">
    <xsd:import namespace="92671879-6a20-4405-83bf-9b012d1e31d0"/>
    <xsd:import namespace="4134e2b6-665b-4d8c-83d8-bd0e8ea38b3a"/>
    <xsd:import namespace="7336ce33-9aea-4a88-bf48-8b494de1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71879-6a20-4405-83bf-9b012d1e3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4e2b6-665b-4d8c-83d8-bd0e8ea38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6ce33-9aea-4a88-bf48-8b494de1eee7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134e2b6-665b-4d8c-83d8-bd0e8ea38b3a">
      <UserInfo>
        <DisplayName>Kwango Ntoni Nkosi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847418-0183-4006-AD55-4697D6BFF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71879-6a20-4405-83bf-9b012d1e31d0"/>
    <ds:schemaRef ds:uri="4134e2b6-665b-4d8c-83d8-bd0e8ea38b3a"/>
    <ds:schemaRef ds:uri="7336ce33-9aea-4a88-bf48-8b494de1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9F07A8-11C7-4FF8-A5B7-B857E76FB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668BD-F3D3-413B-AB95-6A2230F8FE54}">
  <ds:schemaRefs>
    <ds:schemaRef ds:uri="http://schemas.microsoft.com/office/2006/metadata/properties"/>
    <ds:schemaRef ds:uri="http://schemas.microsoft.com/office/infopath/2007/PartnerControls"/>
    <ds:schemaRef ds:uri="4134e2b6-665b-4d8c-83d8-bd0e8ea38b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Weighting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Fairbrother</dc:creator>
  <cp:keywords/>
  <dc:description/>
  <cp:lastModifiedBy>Jade Pimblott</cp:lastModifiedBy>
  <cp:revision/>
  <dcterms:created xsi:type="dcterms:W3CDTF">2023-09-25T08:12:38Z</dcterms:created>
  <dcterms:modified xsi:type="dcterms:W3CDTF">2024-01-25T11:10:46Z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0x010100575715BD78545D4195DB0CB0E349CBB9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